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A49210025C646E2B8F52C6A0999D1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0" y="171450"/>
          <a:ext cx="12192000" cy="1219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A82FAB394CEB4FE4805DB0B5401E0C7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53100" y="4772025"/>
          <a:ext cx="1753235" cy="1724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D10849E6DD8B455797D188F0C97B3CA1" descr="2f75a4c15777d99ffdd328e4b4aefd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>
          <a:off x="5762625" y="2978150"/>
          <a:ext cx="1600200" cy="1549400"/>
        </a:xfrm>
        <a:prstGeom prst="rect">
          <a:avLst/>
        </a:prstGeom>
      </xdr:spPr>
    </xdr:pic>
  </etc:cellImage>
  <etc:cellImage>
    <xdr:pic>
      <xdr:nvPicPr>
        <xdr:cNvPr id="5" name="ID_F2E9D403681F421EBE31A54584D20C67" descr="ccd2bafb7361724e4ab6fd4c17c228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38525" y="2257425"/>
          <a:ext cx="9938385" cy="10071100"/>
        </a:xfrm>
        <a:prstGeom prst="rect">
          <a:avLst/>
        </a:prstGeom>
      </xdr:spPr>
    </xdr:pic>
  </etc:cellImage>
  <etc:cellImage>
    <xdr:pic>
      <xdr:nvPicPr>
        <xdr:cNvPr id="6" name="ID_CBD7AD207D884A699C619B4E9B11D45C" descr="82e575ae55ac4e55bf206265839b7b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38525" y="180975"/>
          <a:ext cx="8323580" cy="10071100"/>
        </a:xfrm>
        <a:prstGeom prst="rect">
          <a:avLst/>
        </a:prstGeom>
      </xdr:spPr>
    </xdr:pic>
  </etc:cellImage>
  <etc:cellImage>
    <xdr:pic>
      <xdr:nvPicPr>
        <xdr:cNvPr id="7" name="ID_3EBF295B32634C4A8C56BD6F2A483DA5" descr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229225" y="15728950"/>
          <a:ext cx="1580515" cy="1863090"/>
        </a:xfrm>
        <a:prstGeom prst="rect">
          <a:avLst/>
        </a:prstGeom>
      </xdr:spPr>
    </xdr:pic>
  </etc:cellImage>
  <etc:cellImage>
    <xdr:pic>
      <xdr:nvPicPr>
        <xdr:cNvPr id="8" name="ID_4CDCC088BCC9474CB0CAE0F8C1D7FDC8" descr="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153025" y="17795875"/>
          <a:ext cx="1656715" cy="1395095"/>
        </a:xfrm>
        <a:prstGeom prst="rect">
          <a:avLst/>
        </a:prstGeom>
      </xdr:spPr>
    </xdr:pic>
  </etc:cellImage>
  <etc:cellImage>
    <xdr:pic>
      <xdr:nvPicPr>
        <xdr:cNvPr id="9" name="ID_96B12F52DA3248DD86D8E0348887FDBC" descr="黑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562725" y="18686145"/>
          <a:ext cx="1656080" cy="1196340"/>
        </a:xfrm>
        <a:prstGeom prst="rect">
          <a:avLst/>
        </a:prstGeom>
      </xdr:spPr>
    </xdr:pic>
  </etc:cellImage>
  <etc:cellImage>
    <xdr:pic>
      <xdr:nvPicPr>
        <xdr:cNvPr id="10" name="ID_8E69830533D84F3DAFCA4B3DC9FE8448" descr="手套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746240" y="19996150"/>
          <a:ext cx="1371600" cy="1484630"/>
        </a:xfrm>
        <a:prstGeom prst="rect">
          <a:avLst/>
        </a:prstGeom>
      </xdr:spPr>
    </xdr:pic>
  </etc:cellImage>
  <etc:cellImage>
    <xdr:pic>
      <xdr:nvPicPr>
        <xdr:cNvPr id="11" name="ID_50571493AD424D4392EC528D7F569195" descr="黄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524625" y="11678920"/>
          <a:ext cx="1696720" cy="1087755"/>
        </a:xfrm>
        <a:prstGeom prst="rect">
          <a:avLst/>
        </a:prstGeom>
      </xdr:spPr>
    </xdr:pic>
  </etc:cellImage>
  <etc:cellImage>
    <xdr:pic>
      <xdr:nvPicPr>
        <xdr:cNvPr id="12" name="ID_3322A23C6E8146389069EE0D69694071" descr="枣红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524625" y="10592435"/>
          <a:ext cx="1581785" cy="1314450"/>
        </a:xfrm>
        <a:prstGeom prst="rect">
          <a:avLst/>
        </a:prstGeom>
      </xdr:spPr>
    </xdr:pic>
  </etc:cellImage>
  <etc:cellImage>
    <xdr:pic>
      <xdr:nvPicPr>
        <xdr:cNvPr id="24" name="ID_B59E2FB825284750B9625B140E16B17C" descr="图示, 示意图&amp;#10;&amp;#10;中度可信度描述已自动生成"/>
        <xdr:cNvPicPr/>
      </xdr:nvPicPr>
      <xdr:blipFill>
        <a:blip r:embed="rId12"/>
        <a:stretch>
          <a:fillRect/>
        </a:stretch>
      </xdr:blipFill>
      <xdr:spPr>
        <a:xfrm>
          <a:off x="5194300" y="30587950"/>
          <a:ext cx="2836545" cy="2434590"/>
        </a:xfrm>
        <a:prstGeom prst="rect">
          <a:avLst/>
        </a:prstGeom>
      </xdr:spPr>
    </xdr:pic>
  </etc:cellImage>
  <etc:cellImage>
    <xdr:pic>
      <xdr:nvPicPr>
        <xdr:cNvPr id="25" name="ID_384B086A08CF4C5EB7EDD643C67A352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200650" y="33401000"/>
          <a:ext cx="2797810" cy="2187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4B4A9D645AA8455E9A11E6ACF9A9732E" descr="图片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295900" y="36268025"/>
          <a:ext cx="3523615" cy="2304415"/>
        </a:xfrm>
        <a:prstGeom prst="rect">
          <a:avLst/>
        </a:prstGeom>
      </xdr:spPr>
    </xdr:pic>
  </etc:cellImage>
  <etc:cellImage>
    <xdr:pic>
      <xdr:nvPicPr>
        <xdr:cNvPr id="14" name="ID_6F63B6CE45B4496D971F56CB964AC643" descr="比赛鞋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438525" y="180975"/>
          <a:ext cx="6905625" cy="10071100"/>
        </a:xfrm>
        <a:prstGeom prst="rect">
          <a:avLst/>
        </a:prstGeom>
      </xdr:spPr>
    </xdr:pic>
  </etc:cellImage>
  <etc:cellImage>
    <xdr:pic>
      <xdr:nvPicPr>
        <xdr:cNvPr id="15" name="ID_9E10FE29866948049DC4CA66ED0D1924" descr="比赛服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438525" y="2257425"/>
          <a:ext cx="10058400" cy="8338820"/>
        </a:xfrm>
        <a:prstGeom prst="rect">
          <a:avLst/>
        </a:prstGeom>
      </xdr:spPr>
    </xdr:pic>
  </etc:cellImage>
  <etc:cellImage>
    <xdr:pic>
      <xdr:nvPicPr>
        <xdr:cNvPr id="16" name="ID_40130322035041ADBEF70D506D98BFB7" descr="微信图片_2025042516405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438525" y="3997325"/>
          <a:ext cx="6344920" cy="10067290"/>
        </a:xfrm>
        <a:prstGeom prst="rect">
          <a:avLst/>
        </a:prstGeom>
      </xdr:spPr>
    </xdr:pic>
  </etc:cellImage>
  <etc:cellImage>
    <xdr:pic>
      <xdr:nvPicPr>
        <xdr:cNvPr id="17" name="ID_E517734C460444DE80BCF6FB8DB99DE3" descr="出场鞋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438525" y="5908675"/>
          <a:ext cx="10058400" cy="6342380"/>
        </a:xfrm>
        <a:prstGeom prst="rect">
          <a:avLst/>
        </a:prstGeom>
      </xdr:spPr>
    </xdr:pic>
  </etc:cellImage>
  <etc:cellImage>
    <xdr:pic>
      <xdr:nvPicPr>
        <xdr:cNvPr id="20" name="ID_561407E5986248D98781FB6E396A6CFF" descr="1bca5604df522f0a6be8a64a8d3b426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438525" y="4378325"/>
          <a:ext cx="7620000" cy="76327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<sst xmlns="http://schemas.openxmlformats.org/spreadsheetml/2006/main" count="82" uniqueCount="52">
  <si>
    <t>名称</t>
  </si>
  <si>
    <t>单位</t>
  </si>
  <si>
    <t>数量</t>
  </si>
  <si>
    <t>单价</t>
  </si>
  <si>
    <t>金额</t>
  </si>
  <si>
    <t>图片</t>
  </si>
  <si>
    <t>参数</t>
  </si>
  <si>
    <t>李宁音速11篮球鞋低帮男鞋音速2023新款减震透气支撑运动鞋比赛球鞋</t>
  </si>
  <si>
    <t>双</t>
  </si>
  <si>
    <t xml:space="preserve">李宁音速11篮球鞋低帮男鞋音速2023新款减震透气支撑运动鞋比赛球鞋 云雾白（音速11） </t>
  </si>
  <si>
    <t>篮球比赛服</t>
  </si>
  <si>
    <t>套</t>
  </si>
  <si>
    <t>速干两件套</t>
  </si>
  <si>
    <t>篮球入场服</t>
  </si>
  <si>
    <t>服装：78%锦纶，22%氨纶速干四面弹。鞋：慢跑系列，大面积网孔，A-SHOCK科技，出众缓震回弹体验</t>
  </si>
  <si>
    <t>卡尔美训练无袖套装</t>
  </si>
  <si>
    <t>品牌：卡尔美训练无袖套装型号：黑灰8351QB1009
面料A：100%聚酯纤维
面料B：92%聚酯纤维8%氨纶
版型：常规</t>
  </si>
  <si>
    <t>品牌：卡尔美训练无袖套装型号：白红8351QB1009
面料A：100%聚酯纤维
面料B：92%聚酯纤维8%氨纶
版型：常规</t>
  </si>
  <si>
    <t>卡尔美足球服（主场）</t>
  </si>
  <si>
    <t>卡尔美足球服（带球袜和护腿板）</t>
  </si>
  <si>
    <t>卡尔美足球服（客场）</t>
  </si>
  <si>
    <t>出场服</t>
  </si>
  <si>
    <t>卡尔美足球服（男）</t>
  </si>
  <si>
    <t>主客场两套卡尔美足球服（带球袜和护腿板）</t>
  </si>
  <si>
    <t>卡尔美足球服女（女）</t>
  </si>
  <si>
    <t>卡尔美门将手套</t>
  </si>
  <si>
    <t>鸿星尔克比赛服</t>
  </si>
  <si>
    <t>鸿星尔克
淡鹤绿   正黑</t>
  </si>
  <si>
    <t>victor胜利羽毛球鞋
进阶款SH-A170二代  AC亮白（2024款）</t>
  </si>
  <si>
    <t>羽毛球</t>
  </si>
  <si>
    <t>桶</t>
  </si>
  <si>
    <t>亚狮龙系列84、5号、6号
型号：大桐利
款式：训练款
羽毛球毛片分类：鹚鸪鸭
羽毛球球速：77#12#
只数：12只装
球头材质：软木
球分类：鸭毛</t>
  </si>
  <si>
    <t>多威小钢炮2代</t>
  </si>
  <si>
    <t>多威小钢炮2代PD33209</t>
  </si>
  <si>
    <t>多威田径比赛服83802</t>
  </si>
  <si>
    <t>多威田径比赛服83802(面料)100%聚酯纤维
(里料) 95%锦纶5%氨纶</t>
  </si>
  <si>
    <t>卡尔美8363WT1059</t>
  </si>
  <si>
    <t>卡尔美8363WT1059(面料)100%聚酯纤维</t>
  </si>
  <si>
    <t>多威征途三代跑步鞋MR34222</t>
  </si>
  <si>
    <t>训练比赛
用水</t>
  </si>
  <si>
    <t>瓶</t>
  </si>
  <si>
    <t>型号：康师傅矿泉水
容量：550ml
1件24瓶装（具体价格根据批发价走）</t>
  </si>
  <si>
    <t>医疗用品</t>
  </si>
  <si>
    <t>云南白药</t>
  </si>
  <si>
    <t>个</t>
  </si>
  <si>
    <t>冷喷</t>
  </si>
  <si>
    <t>卷</t>
  </si>
  <si>
    <t>肌贴</t>
  </si>
  <si>
    <t>弹力绷带</t>
  </si>
  <si>
    <t>盒</t>
  </si>
  <si>
    <t>膏药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</si>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</sst>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pn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21" workbookViewId="0">
      <selection activeCell="E29" sqref="E29"/>
    </sheetView>
  </sheetViews>
  <sheetFormatPr defaultColWidth="9" defaultRowHeight="13.5" outlineLevelCol="6"/>
  <cols>
    <col min="1" max="1" width="20.25" customWidth="1"/>
    <col min="3" max="3" width="18.75" customWidth="1"/>
    <col min="4" max="4" width="18.375" customWidth="1"/>
    <col min="5" max="5" width="19.125" customWidth="1"/>
    <col min="6" max="6" width="38.75" customWidth="1"/>
    <col min="7" max="7" width="36.625" customWidth="1"/>
  </cols>
  <sheetData>
    <row r="1" s="1" customForma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2" t="s">
        <v>6</v>
      </c>
    </row>
    <row r="2" ht="108" spans="1:7">
      <c r="A2" s="2" t="s">
        <v>7</v>
      </c>
      <c r="B2" s="3" t="s">
        <v>8</v>
      </c>
      <c r="C2" s="3">
        <v>12</v>
      </c>
      <c r="D2" s="3">
        <v>390</v>
      </c>
      <c r="E2" s="3">
        <f t="shared" ref="E2:E16" si="0">C2*D2</f>
        <v>4680</v>
      </c>
      <c r="F2" s="5" t="str">
        <f>_xlfn.DISPIMG("ID_AA49210025C646E2B8F52C6A0999D1E6",1)</f>
        <v>=DISPIMG("ID_AA49210025C646E2B8F52C6A0999D1E6",1)</v>
      </c>
      <c r="G2" s="6" t="s">
        <v>9</v>
      </c>
    </row>
    <row r="3" ht="52.35" spans="1:7">
      <c r="A3" s="7" t="s">
        <v>10</v>
      </c>
      <c r="B3" s="8" t="s">
        <v>11</v>
      </c>
      <c r="C3" s="8">
        <v>24</v>
      </c>
      <c r="D3" s="8">
        <v>200</v>
      </c>
      <c r="E3" s="8">
        <f t="shared" si="0"/>
        <v>4800</v>
      </c>
      <c r="F3" s="9" t="str">
        <f>_xlfn.DISPIMG("ID_D10849E6DD8B455797D188F0C97B3CA1",1)</f>
        <v>=DISPIMG("ID_D10849E6DD8B455797D188F0C97B3CA1",1)</v>
      </c>
      <c r="G3" s="10" t="s">
        <v>12</v>
      </c>
    </row>
    <row r="4" ht="228.65" spans="1:7">
      <c r="A4" s="2" t="s">
        <v>13</v>
      </c>
      <c r="B4" s="3" t="s">
        <v>11</v>
      </c>
      <c r="C4" s="3">
        <v>12</v>
      </c>
      <c r="D4" s="3">
        <v>390</v>
      </c>
      <c r="E4" s="3">
        <v>4680</v>
      </c>
      <c r="F4" s="11" t="str">
        <f>_xlfn.DISPIMG("ID_A82FAB394CEB4FE4805DB0B5401E0C78",1)</f>
        <v>=DISPIMG("ID_A82FAB394CEB4FE4805DB0B5401E0C78",1)</v>
      </c>
      <c r="G4" s="6" t="s">
        <v>14</v>
      </c>
    </row>
    <row r="5" ht="280.8" spans="1:7">
      <c r="A5" s="2" t="s">
        <v>15</v>
      </c>
      <c r="B5" s="8" t="s">
        <v>11</v>
      </c>
      <c r="C5" s="3">
        <v>14</v>
      </c>
      <c r="D5" s="3">
        <v>200</v>
      </c>
      <c r="E5" s="3">
        <f t="shared" si="0"/>
        <v>2800</v>
      </c>
      <c r="F5" s="5" t="str">
        <f>_xlfn.DISPIMG("ID_CBD7AD207D884A699C619B4E9B11D45C",1)</f>
        <v>=DISPIMG("ID_CBD7AD207D884A699C619B4E9B11D45C",1)</v>
      </c>
      <c r="G5" s="6" t="s">
        <v>16</v>
      </c>
    </row>
    <row r="6" ht="60" spans="1:7">
      <c r="A6" s="2" t="s">
        <v>15</v>
      </c>
      <c r="B6" s="3" t="s">
        <v>11</v>
      </c>
      <c r="C6" s="3">
        <v>14</v>
      </c>
      <c r="D6" s="3">
        <v>200</v>
      </c>
      <c r="E6" s="3">
        <f t="shared" si="0"/>
        <v>2800</v>
      </c>
      <c r="F6" s="11" t="str">
        <f>_xlfn.DISPIMG("ID_F2E9D403681F421EBE31A54584D20C67",1)</f>
        <v>=DISPIMG("ID_F2E9D403681F421EBE31A54584D20C67",1)</v>
      </c>
      <c r="G6" s="6" t="s">
        <v>17</v>
      </c>
    </row>
    <row r="7" s="1" customFormat="1" ht="90" customHeight="1" spans="1:7">
      <c r="A7" s="2" t="s">
        <v>18</v>
      </c>
      <c r="B7" s="3" t="s">
        <v>11</v>
      </c>
      <c r="C7" s="3">
        <v>12</v>
      </c>
      <c r="D7" s="3">
        <v>200</v>
      </c>
      <c r="E7" s="3">
        <f t="shared" si="0"/>
        <v>2400</v>
      </c>
      <c r="F7" s="5" t="str">
        <f>_xlfn.DISPIMG("ID_50571493AD424D4392EC528D7F569195",1)</f>
        <v>=DISPIMG("ID_50571493AD424D4392EC528D7F569195",1)</v>
      </c>
      <c r="G7" s="6" t="s">
        <v>19</v>
      </c>
    </row>
    <row r="8" s="1" customFormat="1" ht="108" customHeight="1" spans="1:7">
      <c r="A8" s="7" t="s">
        <v>20</v>
      </c>
      <c r="B8" s="8" t="s">
        <v>11</v>
      </c>
      <c r="C8" s="8">
        <v>12</v>
      </c>
      <c r="D8" s="8">
        <v>200</v>
      </c>
      <c r="E8" s="8">
        <f t="shared" si="0"/>
        <v>2400</v>
      </c>
      <c r="F8" s="9" t="str">
        <f>_xlfn.DISPIMG("ID_3322A23C6E8146389069EE0D69694071",1)</f>
        <v>=DISPIMG("ID_3322A23C6E8146389069EE0D69694071",1)</v>
      </c>
      <c r="G8" s="6" t="s">
        <v>19</v>
      </c>
    </row>
    <row r="9" s="1" customFormat="1" ht="57" customHeight="1" spans="1:7">
      <c r="A9" s="12" t="s">
        <v>21</v>
      </c>
      <c r="B9" s="13" t="s">
        <v>11</v>
      </c>
      <c r="C9" s="13">
        <v>12</v>
      </c>
      <c r="D9" s="13">
        <v>390</v>
      </c>
      <c r="E9" s="3">
        <f t="shared" si="0"/>
        <v>4680</v>
      </c>
      <c r="F9" s="13"/>
      <c r="G9" s="13"/>
    </row>
    <row r="10" s="1" customFormat="1" ht="165" customHeight="1" spans="1:7">
      <c r="A10" s="2" t="s">
        <v>22</v>
      </c>
      <c r="B10" s="3" t="s">
        <v>11</v>
      </c>
      <c r="C10" s="3">
        <v>30</v>
      </c>
      <c r="D10" s="3">
        <v>140</v>
      </c>
      <c r="E10" s="3">
        <f t="shared" si="0"/>
        <v>4200</v>
      </c>
      <c r="F10" s="5" t="str">
        <f>_xlfn.DISPIMG("ID_3EBF295B32634C4A8C56BD6F2A483DA5",1)</f>
        <v>=DISPIMG("ID_3EBF295B32634C4A8C56BD6F2A483DA5",1)</v>
      </c>
      <c r="G10" s="6" t="s">
        <v>23</v>
      </c>
    </row>
    <row r="11" s="1" customFormat="1" ht="119" customHeight="1" spans="1:7">
      <c r="A11" s="7" t="s">
        <v>24</v>
      </c>
      <c r="B11" s="8" t="s">
        <v>11</v>
      </c>
      <c r="C11" s="8">
        <v>30</v>
      </c>
      <c r="D11" s="8">
        <v>140</v>
      </c>
      <c r="E11" s="8">
        <f t="shared" si="0"/>
        <v>4200</v>
      </c>
      <c r="F11" s="9" t="str">
        <f>_xlfn.DISPIMG("ID_4CDCC088BCC9474CB0CAE0F8C1D7FDC8",1)</f>
        <v>=DISPIMG("ID_4CDCC088BCC9474CB0CAE0F8C1D7FDC8",1)</v>
      </c>
      <c r="G11" s="6" t="s">
        <v>23</v>
      </c>
    </row>
    <row r="12" s="1" customFormat="1" ht="108" customHeight="1" spans="1:7">
      <c r="A12" s="2" t="s">
        <v>19</v>
      </c>
      <c r="B12" s="3" t="s">
        <v>11</v>
      </c>
      <c r="C12" s="3">
        <v>6</v>
      </c>
      <c r="D12" s="3">
        <v>200</v>
      </c>
      <c r="E12" s="8">
        <f t="shared" si="0"/>
        <v>1200</v>
      </c>
      <c r="F12" s="11" t="str">
        <f>_xlfn.DISPIMG("ID_96B12F52DA3248DD86D8E0348887FDBC",1)</f>
        <v>=DISPIMG("ID_96B12F52DA3248DD86D8E0348887FDBC",1)</v>
      </c>
      <c r="G12" s="6" t="s">
        <v>19</v>
      </c>
    </row>
    <row r="13" s="1" customFormat="1" ht="129" customHeight="1" spans="1:7">
      <c r="A13" s="13" t="s">
        <v>25</v>
      </c>
      <c r="B13" s="13" t="s">
        <v>8</v>
      </c>
      <c r="C13" s="13">
        <v>6</v>
      </c>
      <c r="D13" s="13">
        <v>300</v>
      </c>
      <c r="E13" s="3">
        <f t="shared" si="0"/>
        <v>1800</v>
      </c>
      <c r="F13" s="13" t="str">
        <f>_xlfn.DISPIMG("ID_8E69830533D84F3DAFCA4B3DC9FE8448",1)</f>
        <v>=DISPIMG("ID_8E69830533D84F3DAFCA4B3DC9FE8448",1)</v>
      </c>
      <c r="G13" s="12" t="s">
        <v>25</v>
      </c>
    </row>
    <row r="14" s="1" customFormat="1" ht="210" customHeight="1" spans="1:7">
      <c r="A14" s="13" t="s">
        <v>26</v>
      </c>
      <c r="B14" s="13" t="s">
        <v>11</v>
      </c>
      <c r="C14" s="13">
        <v>6</v>
      </c>
      <c r="D14" s="13">
        <v>200</v>
      </c>
      <c r="E14" s="3">
        <f t="shared" si="0"/>
        <v>1200</v>
      </c>
      <c r="F14" s="13" t="str">
        <f>_xlfn.DISPIMG("ID_B59E2FB825284750B9625B140E16B17C",1)</f>
        <v>=DISPIMG("ID_B59E2FB825284750B9625B140E16B17C",1)</v>
      </c>
      <c r="G14" s="12" t="s">
        <v>27</v>
      </c>
    </row>
    <row r="15" s="1" customFormat="1" ht="210" customHeight="1" spans="1:7">
      <c r="A15" s="12" t="s">
        <v>28</v>
      </c>
      <c r="B15" s="13" t="s">
        <v>8</v>
      </c>
      <c r="C15" s="13">
        <v>6</v>
      </c>
      <c r="D15" s="13">
        <v>390</v>
      </c>
      <c r="E15" s="3">
        <f t="shared" si="0"/>
        <v>2340</v>
      </c>
      <c r="F15" s="13" t="str">
        <f>_xlfn.DISPIMG("ID_384B086A08CF4C5EB7EDD643C67A3526",1)</f>
        <v>=DISPIMG("ID_384B086A08CF4C5EB7EDD643C67A3526",1)</v>
      </c>
      <c r="G15" s="12" t="s">
        <v>28</v>
      </c>
    </row>
    <row r="16" s="1" customFormat="1" ht="251" customHeight="1" spans="1:7">
      <c r="A16" s="13" t="s">
        <v>29</v>
      </c>
      <c r="B16" s="13" t="s">
        <v>30</v>
      </c>
      <c r="C16" s="13">
        <v>22</v>
      </c>
      <c r="D16" s="13">
        <v>100</v>
      </c>
      <c r="E16" s="3">
        <f t="shared" si="0"/>
        <v>2200</v>
      </c>
      <c r="F16" s="13" t="str">
        <f>_xlfn.DISPIMG("ID_4B4A9D645AA8455E9A11E6ACF9A9732E",1)</f>
        <v>=DISPIMG("ID_4B4A9D645AA8455E9A11E6ACF9A9732E",1)</v>
      </c>
      <c r="G16" s="12" t="s">
        <v>31</v>
      </c>
    </row>
    <row r="17" s="1" customFormat="1" ht="164" customHeight="1" spans="1:7">
      <c r="A17" s="2" t="s">
        <v>32</v>
      </c>
      <c r="B17" s="3" t="s">
        <v>8</v>
      </c>
      <c r="C17" s="3">
        <v>27</v>
      </c>
      <c r="D17" s="3">
        <v>290</v>
      </c>
      <c r="E17" s="3">
        <v>7830</v>
      </c>
      <c r="F17" s="11" t="str">
        <f>_xlfn.DISPIMG("ID_6F63B6CE45B4496D971F56CB964AC643",1)</f>
        <v>=DISPIMG("ID_6F63B6CE45B4496D971F56CB964AC643",1)</v>
      </c>
      <c r="G17" s="6" t="s">
        <v>33</v>
      </c>
    </row>
    <row r="18" s="1" customFormat="1" ht="137" customHeight="1" spans="1:7">
      <c r="A18" s="2" t="s">
        <v>34</v>
      </c>
      <c r="B18" s="3" t="s">
        <v>11</v>
      </c>
      <c r="C18" s="3">
        <v>27</v>
      </c>
      <c r="D18" s="3">
        <v>200</v>
      </c>
      <c r="E18" s="3">
        <v>5400</v>
      </c>
      <c r="F18" s="11" t="str">
        <f>_xlfn.DISPIMG("ID_9E10FE29866948049DC4CA66ED0D1924",1)</f>
        <v>=DISPIMG("ID_9E10FE29866948049DC4CA66ED0D1924",1)</v>
      </c>
      <c r="G18" s="6" t="s">
        <v>35</v>
      </c>
    </row>
    <row r="19" s="1" customFormat="1" ht="150" customHeight="1" spans="1:7">
      <c r="A19" s="2" t="s">
        <v>36</v>
      </c>
      <c r="B19" s="3" t="s">
        <v>11</v>
      </c>
      <c r="C19" s="3">
        <v>15</v>
      </c>
      <c r="D19" s="3">
        <v>350</v>
      </c>
      <c r="E19" s="3">
        <v>5250</v>
      </c>
      <c r="F19" s="11" t="str">
        <f>_xlfn.DISPIMG("ID_40130322035041ADBEF70D506D98BFB7",1)</f>
        <v>=DISPIMG("ID_40130322035041ADBEF70D506D98BFB7",1)</v>
      </c>
      <c r="G19" s="6" t="s">
        <v>37</v>
      </c>
    </row>
    <row r="20" s="1" customFormat="1" ht="130" customHeight="1" spans="1:7">
      <c r="A20" s="2" t="s">
        <v>38</v>
      </c>
      <c r="B20" s="13" t="s">
        <v>8</v>
      </c>
      <c r="C20" s="13">
        <v>15</v>
      </c>
      <c r="D20" s="13">
        <v>150</v>
      </c>
      <c r="E20" s="13">
        <v>2250</v>
      </c>
      <c r="F20" s="14" t="str">
        <f>_xlfn.DISPIMG("ID_E517734C460444DE80BCF6FB8DB99DE3",1)</f>
        <v>=DISPIMG("ID_E517734C460444DE80BCF6FB8DB99DE3",1)</v>
      </c>
      <c r="G20" s="15" t="s">
        <v>38</v>
      </c>
    </row>
    <row r="21" ht="232.85" spans="1:7">
      <c r="A21" s="2" t="s">
        <v>39</v>
      </c>
      <c r="B21" s="3" t="s">
        <v>40</v>
      </c>
      <c r="C21" s="3">
        <v>7100</v>
      </c>
      <c r="D21" s="3">
        <v>1</v>
      </c>
      <c r="E21" s="3">
        <v>7100</v>
      </c>
      <c r="F21" s="11" t="str">
        <f>_xlfn.DISPIMG("ID_561407E5986248D98781FB6E396A6CFF",1)</f>
        <v>=DISPIMG("ID_561407E5986248D98781FB6E396A6CFF",1)</v>
      </c>
      <c r="G21" s="6" t="s">
        <v>41</v>
      </c>
    </row>
    <row r="22" spans="1:7">
      <c r="A22" s="13" t="s">
        <v>42</v>
      </c>
      <c r="B22" s="13" t="s">
        <v>11</v>
      </c>
      <c r="C22" s="13">
        <v>20</v>
      </c>
      <c r="D22" s="13">
        <v>65</v>
      </c>
      <c r="E22" s="13">
        <v>1300</v>
      </c>
      <c r="F22" s="13"/>
      <c r="G22" s="13" t="s">
        <v>43</v>
      </c>
    </row>
    <row r="23" spans="1:7">
      <c r="A23" s="13" t="s">
        <v>42</v>
      </c>
      <c r="B23" s="13" t="s">
        <v>44</v>
      </c>
      <c r="C23" s="13">
        <v>10</v>
      </c>
      <c r="D23" s="13">
        <v>150</v>
      </c>
      <c r="E23" s="13">
        <v>1500</v>
      </c>
      <c r="F23" s="13"/>
      <c r="G23" s="13" t="s">
        <v>45</v>
      </c>
    </row>
    <row r="24" spans="1:7">
      <c r="A24" s="13" t="s">
        <v>42</v>
      </c>
      <c r="B24" s="13" t="s">
        <v>46</v>
      </c>
      <c r="C24" s="13">
        <v>20</v>
      </c>
      <c r="D24" s="13">
        <v>40</v>
      </c>
      <c r="E24" s="13">
        <v>800</v>
      </c>
      <c r="F24" s="13"/>
      <c r="G24" s="13" t="s">
        <v>47</v>
      </c>
    </row>
    <row r="25" spans="1:7">
      <c r="A25" s="13" t="s">
        <v>42</v>
      </c>
      <c r="B25" s="13" t="s">
        <v>46</v>
      </c>
      <c r="C25" s="13">
        <v>70</v>
      </c>
      <c r="D25" s="13">
        <v>5</v>
      </c>
      <c r="E25" s="13">
        <v>350</v>
      </c>
      <c r="F25" s="13"/>
      <c r="G25" s="13" t="s">
        <v>48</v>
      </c>
    </row>
    <row r="26" spans="1:7">
      <c r="A26" s="13" t="s">
        <v>42</v>
      </c>
      <c r="B26" s="13" t="s">
        <v>49</v>
      </c>
      <c r="C26" s="13">
        <v>50</v>
      </c>
      <c r="D26" s="13">
        <v>23</v>
      </c>
      <c r="E26" s="13">
        <v>1150</v>
      </c>
      <c r="F26" s="13"/>
      <c r="G26" s="13" t="s">
        <v>50</v>
      </c>
    </row>
    <row r="27" spans="1:7">
      <c r="A27" s="16"/>
      <c r="B27" s="16"/>
      <c r="C27" s="16"/>
      <c r="D27" s="16" t="s">
        <v>51</v>
      </c>
      <c r="E27" s="16">
        <f>SUM(E2:E26)</f>
        <v>79310</v>
      </c>
      <c r="F27" s="16"/>
      <c r="G27" s="16"/>
    </row>
  </sheetData>
  <mergeCells count="1">
    <mergeCell ref="F22:F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璇</cp:lastModifiedBy>
  <dcterms:created xsi:type="dcterms:W3CDTF">2025-05-21T15:12:00Z</dcterms:created>
  <dcterms:modified xsi:type="dcterms:W3CDTF">2025-05-26T07:38:26Z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17FBD897CB794118BBD7F3046D0C1B88_13</vt:lpwstr>
  </property>
  <property fmtid="{D5CDD505-2E9C-101B-9397-08002B2CF9AE}" pid="3" name="KSOProductBuildVer">
    <vt:lpwstr>2052-12.1.0.21171</vt:lpwstr>
  </property>
</Properties>
</file>